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CENSO DE CONSTRUCCIÓN\2025\Boletin IV TRIMESTRE 2025\"/>
    </mc:Choice>
  </mc:AlternateContent>
  <bookViews>
    <workbookView xWindow="0" yWindow="0" windowWidth="28800" windowHeight="11832"/>
  </bookViews>
  <sheets>
    <sheet name="Cuadro 1 " sheetId="6" r:id="rId1"/>
  </sheets>
  <definedNames>
    <definedName name="_xlnm.Print_Area" localSheetId="0">'Cuadro 1 '!$A$1:$J$83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6" l="1"/>
  <c r="F14" i="6" l="1"/>
  <c r="F47" i="6" l="1"/>
  <c r="F17" i="6" l="1"/>
  <c r="F34" i="6" l="1"/>
  <c r="B60" i="6"/>
  <c r="F42" i="6" l="1"/>
  <c r="F33" i="6" l="1"/>
  <c r="B32" i="6"/>
  <c r="F60" i="6" l="1"/>
  <c r="J60" i="6" s="1"/>
  <c r="F70" i="6" l="1"/>
  <c r="B17" i="6" l="1"/>
  <c r="H27" i="6" l="1"/>
  <c r="G27" i="6"/>
  <c r="I41" i="6"/>
  <c r="H41" i="6"/>
  <c r="G41" i="6"/>
  <c r="I52" i="6"/>
  <c r="H52" i="6"/>
  <c r="G52" i="6"/>
  <c r="I62" i="6"/>
  <c r="H62" i="6"/>
  <c r="G62" i="6"/>
  <c r="F43" i="6"/>
  <c r="F53" i="6"/>
  <c r="F22" i="6"/>
  <c r="F20" i="6"/>
  <c r="F16" i="6"/>
  <c r="F15" i="6"/>
  <c r="H26" i="6" l="1"/>
  <c r="F31" i="6" l="1"/>
  <c r="B28" i="6" l="1"/>
  <c r="D27" i="6" l="1"/>
  <c r="B47" i="6" l="1"/>
  <c r="J47" i="6" s="1"/>
  <c r="F44" i="6" l="1"/>
  <c r="F49" i="6"/>
  <c r="F55" i="6" l="1"/>
  <c r="F56" i="6"/>
  <c r="F57" i="6"/>
  <c r="F58" i="6"/>
  <c r="F59" i="6"/>
  <c r="F61" i="6"/>
  <c r="F54" i="6"/>
  <c r="F52" i="6" l="1"/>
  <c r="F73" i="6"/>
  <c r="B73" i="6"/>
  <c r="F72" i="6"/>
  <c r="B72" i="6"/>
  <c r="F71" i="6"/>
  <c r="B71" i="6"/>
  <c r="F69" i="6"/>
  <c r="B69" i="6"/>
  <c r="F68" i="6"/>
  <c r="B68" i="6"/>
  <c r="F67" i="6"/>
  <c r="B67" i="6"/>
  <c r="F66" i="6"/>
  <c r="B66" i="6"/>
  <c r="F65" i="6"/>
  <c r="B65" i="6"/>
  <c r="F64" i="6"/>
  <c r="B64" i="6"/>
  <c r="F63" i="6"/>
  <c r="B63" i="6"/>
  <c r="E62" i="6"/>
  <c r="D62" i="6"/>
  <c r="C62" i="6"/>
  <c r="B61" i="6"/>
  <c r="B59" i="6"/>
  <c r="J59" i="6" s="1"/>
  <c r="B58" i="6"/>
  <c r="J58" i="6" s="1"/>
  <c r="B57" i="6"/>
  <c r="B56" i="6"/>
  <c r="B55" i="6"/>
  <c r="B54" i="6"/>
  <c r="B53" i="6"/>
  <c r="E52" i="6"/>
  <c r="D52" i="6"/>
  <c r="C52" i="6"/>
  <c r="F50" i="6"/>
  <c r="B50" i="6"/>
  <c r="B49" i="6"/>
  <c r="J49" i="6" s="1"/>
  <c r="F48" i="6"/>
  <c r="B48" i="6"/>
  <c r="F46" i="6"/>
  <c r="B46" i="6"/>
  <c r="F45" i="6"/>
  <c r="B45" i="6"/>
  <c r="B44" i="6"/>
  <c r="B43" i="6"/>
  <c r="B42" i="6"/>
  <c r="E41" i="6"/>
  <c r="D41" i="6"/>
  <c r="C41" i="6"/>
  <c r="F40" i="6"/>
  <c r="B40" i="6"/>
  <c r="F39" i="6"/>
  <c r="B39" i="6"/>
  <c r="F38" i="6"/>
  <c r="B38" i="6"/>
  <c r="F37" i="6"/>
  <c r="B37" i="6"/>
  <c r="F36" i="6"/>
  <c r="B36" i="6"/>
  <c r="F35" i="6"/>
  <c r="B35" i="6"/>
  <c r="B34" i="6"/>
  <c r="B33" i="6"/>
  <c r="F32" i="6"/>
  <c r="B31" i="6"/>
  <c r="J31" i="6" s="1"/>
  <c r="F30" i="6"/>
  <c r="B30" i="6"/>
  <c r="F29" i="6"/>
  <c r="B29" i="6"/>
  <c r="F28" i="6"/>
  <c r="I27" i="6"/>
  <c r="E27" i="6"/>
  <c r="C27" i="6"/>
  <c r="F25" i="6"/>
  <c r="B25" i="6"/>
  <c r="F24" i="6"/>
  <c r="B24" i="6"/>
  <c r="F23" i="6"/>
  <c r="B23" i="6"/>
  <c r="B22" i="6"/>
  <c r="F21" i="6"/>
  <c r="B21" i="6"/>
  <c r="B20" i="6"/>
  <c r="F19" i="6"/>
  <c r="B19" i="6"/>
  <c r="F18" i="6"/>
  <c r="B18" i="6"/>
  <c r="B16" i="6"/>
  <c r="B15" i="6"/>
  <c r="B14" i="6"/>
  <c r="J14" i="6" s="1"/>
  <c r="I13" i="6"/>
  <c r="I12" i="6" s="1"/>
  <c r="H13" i="6"/>
  <c r="H12" i="6" s="1"/>
  <c r="G13" i="6"/>
  <c r="G12" i="6" s="1"/>
  <c r="E13" i="6"/>
  <c r="E12" i="6" s="1"/>
  <c r="D13" i="6"/>
  <c r="D12" i="6" s="1"/>
  <c r="C13" i="6"/>
  <c r="C12" i="6" s="1"/>
  <c r="J64" i="6" l="1"/>
  <c r="J72" i="6"/>
  <c r="J18" i="6"/>
  <c r="F13" i="6"/>
  <c r="F12" i="6" s="1"/>
  <c r="E51" i="6"/>
  <c r="F62" i="6"/>
  <c r="F51" i="6" s="1"/>
  <c r="E26" i="6"/>
  <c r="B27" i="6"/>
  <c r="J32" i="6"/>
  <c r="F41" i="6"/>
  <c r="F27" i="6"/>
  <c r="J28" i="6"/>
  <c r="J21" i="6"/>
  <c r="J23" i="6"/>
  <c r="J36" i="6"/>
  <c r="J24" i="6"/>
  <c r="J35" i="6"/>
  <c r="B52" i="6"/>
  <c r="I26" i="6"/>
  <c r="G26" i="6"/>
  <c r="D26" i="6"/>
  <c r="J30" i="6"/>
  <c r="J34" i="6"/>
  <c r="J38" i="6"/>
  <c r="J40" i="6"/>
  <c r="J43" i="6"/>
  <c r="J67" i="6"/>
  <c r="I51" i="6"/>
  <c r="J61" i="6"/>
  <c r="G51" i="6"/>
  <c r="B13" i="6"/>
  <c r="B12" i="6" s="1"/>
  <c r="J33" i="6"/>
  <c r="J37" i="6"/>
  <c r="J45" i="6"/>
  <c r="J53" i="6"/>
  <c r="J57" i="6"/>
  <c r="J65" i="6"/>
  <c r="J16" i="6"/>
  <c r="J20" i="6"/>
  <c r="C51" i="6"/>
  <c r="B62" i="6"/>
  <c r="J69" i="6"/>
  <c r="H51" i="6"/>
  <c r="J15" i="6"/>
  <c r="J22" i="6"/>
  <c r="J29" i="6"/>
  <c r="J44" i="6"/>
  <c r="J50" i="6"/>
  <c r="D51" i="6"/>
  <c r="J68" i="6"/>
  <c r="J71" i="6"/>
  <c r="C26" i="6"/>
  <c r="J39" i="6"/>
  <c r="J46" i="6"/>
  <c r="J55" i="6"/>
  <c r="J66" i="6"/>
  <c r="B41" i="6"/>
  <c r="J48" i="6"/>
  <c r="J54" i="6"/>
  <c r="J56" i="6"/>
  <c r="J73" i="6"/>
  <c r="J42" i="6"/>
  <c r="J63" i="6"/>
  <c r="F26" i="6" l="1"/>
  <c r="F11" i="6" s="1"/>
  <c r="I11" i="6"/>
  <c r="J27" i="6"/>
  <c r="B51" i="6"/>
  <c r="B26" i="6"/>
  <c r="H11" i="6"/>
  <c r="G11" i="6"/>
  <c r="E11" i="6"/>
  <c r="D11" i="6"/>
  <c r="J62" i="6"/>
  <c r="J12" i="6"/>
  <c r="J13" i="6"/>
  <c r="J41" i="6"/>
  <c r="J52" i="6"/>
  <c r="B11" i="6" l="1"/>
  <c r="J26" i="6"/>
  <c r="J51" i="6"/>
  <c r="J11" i="6" l="1"/>
</calcChain>
</file>

<file path=xl/sharedStrings.xml><?xml version="1.0" encoding="utf-8"?>
<sst xmlns="http://schemas.openxmlformats.org/spreadsheetml/2006/main" count="96" uniqueCount="45">
  <si>
    <t>República de Panamá</t>
  </si>
  <si>
    <t>CONTRALORÍA GENERAL DE LA REPÚBLICA</t>
  </si>
  <si>
    <t>Instituto Nacional de Estadística y Censo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</si>
  <si>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</si>
  <si>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rPr>
        <b/>
        <sz val="10"/>
        <color theme="0"/>
        <rFont val="Arial"/>
        <family val="2"/>
      </rPr>
      <t>Variación porcentual</t>
    </r>
    <r>
      <rPr>
        <b/>
        <sz val="10"/>
        <rFont val="Arial"/>
        <family val="2"/>
      </rPr>
      <t xml:space="preserve"> </t>
    </r>
  </si>
  <si>
    <t>Nuevas</t>
  </si>
  <si>
    <t>En seguimiento (1)</t>
  </si>
  <si>
    <t>Culminadas</t>
  </si>
  <si>
    <t>Colón</t>
  </si>
  <si>
    <t>Vivienda individual</t>
  </si>
  <si>
    <t>Dúplex</t>
  </si>
  <si>
    <t>Oficinas</t>
  </si>
  <si>
    <t>Depósitos</t>
  </si>
  <si>
    <t>Industrias</t>
  </si>
  <si>
    <t>Centros educativos</t>
  </si>
  <si>
    <t>Hoteles</t>
  </si>
  <si>
    <t>Hospitales y clínicas</t>
  </si>
  <si>
    <t>Centros religiosos</t>
  </si>
  <si>
    <t>Administración pública</t>
  </si>
  <si>
    <t>Panamá</t>
  </si>
  <si>
    <t>San Miguelito</t>
  </si>
  <si>
    <t>Panamá Oeste</t>
  </si>
  <si>
    <t>Arraiján</t>
  </si>
  <si>
    <t>La Chorrera</t>
  </si>
  <si>
    <t>..</t>
  </si>
  <si>
    <t>(1) Son obras que continúan el proceso constructivo.</t>
  </si>
  <si>
    <t>(2) Incluye cuartos de alquiler y viviendas adosadas.</t>
  </si>
  <si>
    <t>(P) Cifras preliminares.</t>
  </si>
  <si>
    <t>Fuente: Constructoras, inmobiliarias y personas particulares.</t>
  </si>
  <si>
    <t>Edificio de apartamento (2)</t>
  </si>
  <si>
    <t>Otros (3)</t>
  </si>
  <si>
    <t xml:space="preserve">     para el esparcimiento. </t>
  </si>
  <si>
    <t xml:space="preserve"> ..  Dato no aplicable al grupo o categoría.</t>
  </si>
  <si>
    <t xml:space="preserve"> -   Cantidad nula o cero.</t>
  </si>
  <si>
    <t>(3) Incluye edificaciones destinadas a albergues, estacionamientos, galeras para criaderos y ceba de animales, clubes, salas de reuniones, cines, teatros, estadios deportivos  y  otros</t>
  </si>
  <si>
    <r>
      <t>Metros construidos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</si>
  <si>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TOTAL</t>
  </si>
  <si>
    <t xml:space="preserve">Provincia, distrito y tipo 
de edificación </t>
  </si>
  <si>
    <t xml:space="preserve">Cuadro 1.  METROS CUADRADOS CONSTRUIDOS EN ALGUNOS DISTRITOS DE LAS PROVINCIAS DE COLÓN, PANAMÁ Y PANAMÁ OESTE, </t>
  </si>
  <si>
    <t>Comercios</t>
  </si>
  <si>
    <t>Cuarto trimestre 2025 (P)</t>
  </si>
  <si>
    <t xml:space="preserve">  POR ÁREA, SEGÚN TIPO DE EDIFICACIÓN: IV TRIMESTRE 2024-25 </t>
  </si>
  <si>
    <t>NOTA: En los distritos de Panamá y San Miguelito, el censo se realiza por un barrido exhaustivo, mientras que en los distritos de Colón, Arraiján y La Chorrera por costo de obra desde</t>
  </si>
  <si>
    <t xml:space="preserve">            B/. 50,000.00.</t>
  </si>
  <si>
    <t xml:space="preserve">Cuarto trimestre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</si>
</sst>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(* #,##0_);_(* \(#,##0\);_(* &quot;-&quot;_);_(@_)"/>
    <numFmt numFmtId="166" formatCode="_ * #,##0.0_ ;_ * \-#,##0.0_ ;_ * &quot;-&quot;??_ ;_ @_ "/>
    <numFmt numFmtId="167" formatCode="#,##0.0_ ;\-#,##0.0\ "/>
    <numFmt numFmtId="168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F243E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3" fillId="0" borderId="0"/>
    <xf numFmtId="168" fontId="9" fillId="0" borderId="0" applyFont="0" applyFill="0" applyBorder="0" applyAlignment="0" applyProtection="0"/>
  </cellStyleXfs>
  <cellXfs count="54">
    <xf numFmtId="0" fontId="0" fillId="0" borderId="0" xfId="0"/>
    <xf numFmtId="3" fontId="4" fillId="3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 indent="2"/>
    </xf>
    <xf numFmtId="164" fontId="1" fillId="2" borderId="0" xfId="0" applyNumberFormat="1" applyFont="1" applyFill="1" applyAlignment="1">
      <alignment horizontal="left" indent="4"/>
    </xf>
    <xf numFmtId="0" fontId="0" fillId="0" borderId="0" xfId="0" applyBorder="1"/>
    <xf numFmtId="165" fontId="6" fillId="0" borderId="8" xfId="1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left" indent="4"/>
    </xf>
    <xf numFmtId="165" fontId="0" fillId="0" borderId="0" xfId="0" applyNumberFormat="1" applyBorder="1"/>
    <xf numFmtId="165" fontId="3" fillId="2" borderId="8" xfId="1" applyNumberFormat="1" applyFont="1" applyFill="1" applyBorder="1"/>
    <xf numFmtId="165" fontId="2" fillId="0" borderId="8" xfId="0" applyNumberFormat="1" applyFont="1" applyBorder="1"/>
    <xf numFmtId="165" fontId="1" fillId="0" borderId="8" xfId="0" applyNumberFormat="1" applyFont="1" applyBorder="1"/>
    <xf numFmtId="165" fontId="1" fillId="0" borderId="9" xfId="0" applyNumberFormat="1" applyFont="1" applyBorder="1"/>
    <xf numFmtId="165" fontId="1" fillId="0" borderId="12" xfId="0" applyNumberFormat="1" applyFont="1" applyBorder="1"/>
    <xf numFmtId="165" fontId="6" fillId="0" borderId="7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left" indent="4"/>
    </xf>
    <xf numFmtId="0" fontId="1" fillId="0" borderId="0" xfId="0" applyFont="1" applyFill="1"/>
    <xf numFmtId="0" fontId="3" fillId="2" borderId="0" xfId="1" applyFill="1" applyAlignment="1"/>
    <xf numFmtId="0" fontId="6" fillId="0" borderId="0" xfId="0" applyFont="1" applyFill="1" applyBorder="1" applyAlignment="1">
      <alignment horizontal="center" vertical="center" wrapText="1"/>
    </xf>
    <xf numFmtId="167" fontId="0" fillId="0" borderId="0" xfId="0" applyNumberFormat="1" applyBorder="1"/>
    <xf numFmtId="0" fontId="8" fillId="0" borderId="0" xfId="0" applyFont="1"/>
    <xf numFmtId="165" fontId="1" fillId="0" borderId="8" xfId="0" applyNumberFormat="1" applyFont="1" applyFill="1" applyBorder="1"/>
    <xf numFmtId="165" fontId="2" fillId="0" borderId="12" xfId="0" applyNumberFormat="1" applyFont="1" applyBorder="1"/>
    <xf numFmtId="0" fontId="0" fillId="0" borderId="0" xfId="0" applyFill="1" applyBorder="1"/>
    <xf numFmtId="0" fontId="0" fillId="0" borderId="0" xfId="0" applyFill="1"/>
    <xf numFmtId="165" fontId="3" fillId="0" borderId="8" xfId="0" applyNumberFormat="1" applyFont="1" applyBorder="1"/>
    <xf numFmtId="164" fontId="1" fillId="0" borderId="0" xfId="0" applyNumberFormat="1" applyFont="1" applyFill="1" applyAlignment="1">
      <alignment horizontal="left" indent="4"/>
    </xf>
    <xf numFmtId="165" fontId="2" fillId="0" borderId="8" xfId="0" applyNumberFormat="1" applyFont="1" applyFill="1" applyBorder="1"/>
    <xf numFmtId="166" fontId="1" fillId="0" borderId="13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1" applyNumberFormat="1" applyFont="1" applyFill="1"/>
    <xf numFmtId="165" fontId="3" fillId="2" borderId="0" xfId="1" applyNumberFormat="1" applyFill="1"/>
    <xf numFmtId="166" fontId="3" fillId="0" borderId="10" xfId="0" applyNumberFormat="1" applyFont="1" applyFill="1" applyBorder="1" applyAlignment="1">
      <alignment horizontal="right" vertical="center"/>
    </xf>
    <xf numFmtId="165" fontId="6" fillId="0" borderId="8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/>
    <xf numFmtId="166" fontId="3" fillId="2" borderId="1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showGridLines="0" tabSelected="1" topLeftCell="A4" zoomScaleNormal="100" workbookViewId="0">
      <selection activeCell="L14" sqref="L14"/>
    </sheetView>
  </sheetViews>
  <sheetFormatPr baseColWidth="10" defaultRowHeight="14.3" x14ac:dyDescent="0.25"/>
  <cols>
    <col min="1" max="1" width="32.625" customWidth="1"/>
    <col min="2" max="2" width="12.25" customWidth="1"/>
    <col min="3" max="3" width="11.75" customWidth="1"/>
    <col min="4" max="4" width="15.625" customWidth="1"/>
    <col min="5" max="5" width="13.25" customWidth="1"/>
    <col min="6" max="6" width="11.25" customWidth="1"/>
    <col min="7" max="7" width="12.125" customWidth="1"/>
    <col min="8" max="8" width="15.25" customWidth="1"/>
    <col min="9" max="9" width="13.875" customWidth="1"/>
    <col min="10" max="10" width="12.375" customWidth="1"/>
    <col min="11" max="11" width="11.875" customWidth="1"/>
  </cols>
  <sheetData>
    <row r="1" spans="1:12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7"/>
      <c r="L1" s="7"/>
    </row>
    <row r="2" spans="1:12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7"/>
      <c r="L2" s="7"/>
    </row>
    <row r="3" spans="1:12" ht="14.95" customHeight="1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7"/>
    </row>
    <row r="4" spans="1:12" ht="5.9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7"/>
    </row>
    <row r="5" spans="1:12" x14ac:dyDescent="0.25">
      <c r="A5" s="44" t="s">
        <v>38</v>
      </c>
      <c r="B5" s="44"/>
      <c r="C5" s="44"/>
      <c r="D5" s="44"/>
      <c r="E5" s="44"/>
      <c r="F5" s="44"/>
      <c r="G5" s="44"/>
      <c r="H5" s="44"/>
      <c r="I5" s="44"/>
      <c r="J5" s="44"/>
      <c r="K5" s="7"/>
    </row>
    <row r="6" spans="1:12" ht="14.3" customHeight="1" x14ac:dyDescent="0.25">
      <c r="A6" s="45" t="s">
        <v>41</v>
      </c>
      <c r="B6" s="45"/>
      <c r="C6" s="45"/>
      <c r="D6" s="45"/>
      <c r="E6" s="45"/>
      <c r="F6" s="45"/>
      <c r="G6" s="45"/>
      <c r="H6" s="45"/>
      <c r="I6" s="45"/>
      <c r="J6" s="45"/>
      <c r="K6" s="7"/>
    </row>
    <row r="7" spans="1:12" ht="3.7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7"/>
    </row>
    <row r="8" spans="1:12" ht="21.75" customHeight="1" x14ac:dyDescent="0.25">
      <c r="A8" s="50" t="s">
        <v>37</v>
      </c>
      <c r="B8" s="51" t="s">
        <v>3</v>
      </c>
      <c r="C8" s="52" t="s">
        <v>35</v>
      </c>
      <c r="D8" s="52"/>
      <c r="E8" s="53"/>
      <c r="F8" s="51" t="s">
        <v>3</v>
      </c>
      <c r="G8" s="52" t="s">
        <v>35</v>
      </c>
      <c r="H8" s="52"/>
      <c r="I8" s="52"/>
      <c r="J8" s="46" t="s">
        <v>4</v>
      </c>
      <c r="K8" s="7"/>
    </row>
    <row r="9" spans="1:12" ht="30.25" customHeight="1" x14ac:dyDescent="0.25">
      <c r="A9" s="50"/>
      <c r="B9" s="51"/>
      <c r="C9" s="1" t="s">
        <v>5</v>
      </c>
      <c r="D9" s="2" t="s">
        <v>6</v>
      </c>
      <c r="E9" s="3" t="s">
        <v>7</v>
      </c>
      <c r="F9" s="51"/>
      <c r="G9" s="1" t="s">
        <v>5</v>
      </c>
      <c r="H9" s="2" t="s">
        <v>6</v>
      </c>
      <c r="I9" s="3" t="s">
        <v>7</v>
      </c>
      <c r="J9" s="46"/>
      <c r="K9" s="7"/>
    </row>
    <row r="10" spans="1:12" ht="17.5" customHeight="1" x14ac:dyDescent="0.25">
      <c r="A10" s="50"/>
      <c r="B10" s="51"/>
      <c r="C10" s="48" t="s">
        <v>44</v>
      </c>
      <c r="D10" s="49"/>
      <c r="E10" s="49"/>
      <c r="F10" s="51"/>
      <c r="G10" s="48" t="s">
        <v>40</v>
      </c>
      <c r="H10" s="48"/>
      <c r="I10" s="48"/>
      <c r="J10" s="47"/>
      <c r="K10" s="7"/>
    </row>
    <row r="11" spans="1:12" ht="18" customHeight="1" x14ac:dyDescent="0.25">
      <c r="A11" s="20" t="s">
        <v>36</v>
      </c>
      <c r="B11" s="40">
        <f t="shared" ref="B11:I11" si="0">B12+B26+B51</f>
        <v>451206</v>
      </c>
      <c r="C11" s="16">
        <f t="shared" si="0"/>
        <v>125378</v>
      </c>
      <c r="D11" s="40">
        <f t="shared" si="0"/>
        <v>270040</v>
      </c>
      <c r="E11" s="40">
        <f t="shared" si="0"/>
        <v>55788</v>
      </c>
      <c r="F11" s="40">
        <f t="shared" si="0"/>
        <v>377967</v>
      </c>
      <c r="G11" s="40">
        <f t="shared" si="0"/>
        <v>94507</v>
      </c>
      <c r="H11" s="40">
        <f t="shared" si="0"/>
        <v>236482</v>
      </c>
      <c r="I11" s="40">
        <f t="shared" si="0"/>
        <v>46978</v>
      </c>
      <c r="J11" s="38">
        <f>((F11/B11)-1)*100</f>
        <v>-16.231832023510329</v>
      </c>
      <c r="K11" s="21"/>
    </row>
    <row r="12" spans="1:12" ht="14.95" customHeight="1" x14ac:dyDescent="0.25">
      <c r="A12" s="4" t="s">
        <v>8</v>
      </c>
      <c r="B12" s="39">
        <f>B13</f>
        <v>26666</v>
      </c>
      <c r="C12" s="8">
        <f t="shared" ref="C12:I12" si="1">C13</f>
        <v>14095</v>
      </c>
      <c r="D12" s="39">
        <f t="shared" si="1"/>
        <v>8259</v>
      </c>
      <c r="E12" s="39">
        <f t="shared" si="1"/>
        <v>4312</v>
      </c>
      <c r="F12" s="12">
        <f t="shared" si="1"/>
        <v>29444</v>
      </c>
      <c r="G12" s="12">
        <f t="shared" si="1"/>
        <v>18641</v>
      </c>
      <c r="H12" s="12">
        <f t="shared" si="1"/>
        <v>9494</v>
      </c>
      <c r="I12" s="12">
        <f t="shared" si="1"/>
        <v>1309</v>
      </c>
      <c r="J12" s="38">
        <f>((F12/B12)-1)*100</f>
        <v>10.417760444011105</v>
      </c>
      <c r="K12" s="21"/>
    </row>
    <row r="13" spans="1:12" ht="14.95" customHeight="1" x14ac:dyDescent="0.25">
      <c r="A13" s="5" t="s">
        <v>8</v>
      </c>
      <c r="B13" s="12">
        <f t="shared" ref="B13:I13" si="2">SUM(B14:B25)</f>
        <v>26666</v>
      </c>
      <c r="C13" s="12">
        <f t="shared" si="2"/>
        <v>14095</v>
      </c>
      <c r="D13" s="12">
        <f t="shared" si="2"/>
        <v>8259</v>
      </c>
      <c r="E13" s="12">
        <f t="shared" si="2"/>
        <v>4312</v>
      </c>
      <c r="F13" s="29">
        <f>SUM(F14:F25)</f>
        <v>29444</v>
      </c>
      <c r="G13" s="12">
        <f t="shared" si="2"/>
        <v>18641</v>
      </c>
      <c r="H13" s="12">
        <f t="shared" si="2"/>
        <v>9494</v>
      </c>
      <c r="I13" s="12">
        <f t="shared" si="2"/>
        <v>1309</v>
      </c>
      <c r="J13" s="31">
        <f>((F13/B13)-1)*100</f>
        <v>10.417760444011105</v>
      </c>
      <c r="K13" s="33"/>
    </row>
    <row r="14" spans="1:12" ht="14.1" customHeight="1" x14ac:dyDescent="0.25">
      <c r="A14" s="6" t="s">
        <v>9</v>
      </c>
      <c r="B14" s="12">
        <f>+C14+D14+E14</f>
        <v>3072</v>
      </c>
      <c r="C14" s="13">
        <v>2602</v>
      </c>
      <c r="D14" s="14">
        <v>406</v>
      </c>
      <c r="E14" s="13">
        <v>64</v>
      </c>
      <c r="F14" s="29">
        <f>+G14+H14+I14</f>
        <v>5938</v>
      </c>
      <c r="G14" s="13">
        <v>876</v>
      </c>
      <c r="H14" s="11">
        <v>4899</v>
      </c>
      <c r="I14" s="11">
        <v>163</v>
      </c>
      <c r="J14" s="31">
        <f>((F14/B14)-1)*100</f>
        <v>93.294270833333329</v>
      </c>
      <c r="K14" s="33"/>
    </row>
    <row r="15" spans="1:12" ht="14.1" customHeight="1" x14ac:dyDescent="0.25">
      <c r="A15" s="6" t="s">
        <v>29</v>
      </c>
      <c r="B15" s="12">
        <f>+C15+D15+E15</f>
        <v>6136</v>
      </c>
      <c r="C15" s="13">
        <v>4807</v>
      </c>
      <c r="D15" s="14">
        <v>1211</v>
      </c>
      <c r="E15" s="13">
        <v>118</v>
      </c>
      <c r="F15" s="12">
        <f>+G15+H15+I15</f>
        <v>2124</v>
      </c>
      <c r="G15" s="13">
        <v>1458</v>
      </c>
      <c r="H15" s="11">
        <v>666</v>
      </c>
      <c r="I15" s="11">
        <v>0</v>
      </c>
      <c r="J15" s="31">
        <f t="shared" ref="J15:J22" si="3">((F15/B15)-1)*100</f>
        <v>-65.384615384615387</v>
      </c>
      <c r="K15" s="33"/>
    </row>
    <row r="16" spans="1:12" ht="14.1" customHeight="1" x14ac:dyDescent="0.25">
      <c r="A16" s="6" t="s">
        <v>39</v>
      </c>
      <c r="B16" s="12">
        <f>+C16+D16+E16</f>
        <v>4630</v>
      </c>
      <c r="C16" s="13">
        <v>585</v>
      </c>
      <c r="D16" s="14">
        <v>3173</v>
      </c>
      <c r="E16" s="13">
        <v>872</v>
      </c>
      <c r="F16" s="12">
        <f>+G16+H16+I16</f>
        <v>2231</v>
      </c>
      <c r="G16" s="13">
        <v>1394</v>
      </c>
      <c r="H16" s="11">
        <v>742</v>
      </c>
      <c r="I16" s="11">
        <v>95</v>
      </c>
      <c r="J16" s="31">
        <f>((F16/B16)-1)*100</f>
        <v>-51.814254859611232</v>
      </c>
      <c r="K16" s="33"/>
    </row>
    <row r="17" spans="1:11" ht="14.1" customHeight="1" x14ac:dyDescent="0.25">
      <c r="A17" s="6" t="s">
        <v>11</v>
      </c>
      <c r="B17" s="12">
        <f>+C17+D17+E17</f>
        <v>0</v>
      </c>
      <c r="C17" s="13">
        <v>0</v>
      </c>
      <c r="D17" s="14">
        <v>0</v>
      </c>
      <c r="E17" s="13">
        <v>0</v>
      </c>
      <c r="F17" s="12">
        <f>+G17+H17+I17</f>
        <v>14</v>
      </c>
      <c r="G17" s="13">
        <v>0</v>
      </c>
      <c r="H17" s="11">
        <v>14</v>
      </c>
      <c r="I17" s="11">
        <v>0</v>
      </c>
      <c r="J17" s="32" t="s">
        <v>24</v>
      </c>
      <c r="K17" s="33"/>
    </row>
    <row r="18" spans="1:11" ht="14.1" customHeight="1" x14ac:dyDescent="0.25">
      <c r="A18" s="6" t="s">
        <v>12</v>
      </c>
      <c r="B18" s="12">
        <f t="shared" ref="B18:B25" si="4">+C18+D18+E18</f>
        <v>11060</v>
      </c>
      <c r="C18" s="13">
        <v>6101</v>
      </c>
      <c r="D18" s="14">
        <v>1730</v>
      </c>
      <c r="E18" s="13">
        <v>3229</v>
      </c>
      <c r="F18" s="12">
        <f t="shared" ref="F18:F25" si="5">+G18+H18+I18</f>
        <v>2410</v>
      </c>
      <c r="G18" s="13">
        <v>0</v>
      </c>
      <c r="H18" s="11">
        <v>1397</v>
      </c>
      <c r="I18" s="11">
        <v>1013</v>
      </c>
      <c r="J18" s="31">
        <f t="shared" ref="J18" si="6">((F18/B18)-1)*100</f>
        <v>-78.20976491862568</v>
      </c>
      <c r="K18" s="33"/>
    </row>
    <row r="19" spans="1:11" ht="14.1" customHeight="1" x14ac:dyDescent="0.25">
      <c r="A19" s="6" t="s">
        <v>13</v>
      </c>
      <c r="B19" s="12">
        <f t="shared" si="4"/>
        <v>0</v>
      </c>
      <c r="C19" s="13">
        <v>0</v>
      </c>
      <c r="D19" s="14">
        <v>0</v>
      </c>
      <c r="E19" s="13">
        <v>0</v>
      </c>
      <c r="F19" s="12">
        <f t="shared" si="5"/>
        <v>180</v>
      </c>
      <c r="G19" s="13">
        <v>0</v>
      </c>
      <c r="H19" s="11">
        <v>180</v>
      </c>
      <c r="I19" s="11">
        <v>0</v>
      </c>
      <c r="J19" s="32" t="s">
        <v>24</v>
      </c>
      <c r="K19" s="33"/>
    </row>
    <row r="20" spans="1:11" ht="14.1" customHeight="1" x14ac:dyDescent="0.25">
      <c r="A20" s="6" t="s">
        <v>14</v>
      </c>
      <c r="B20" s="12">
        <f t="shared" si="4"/>
        <v>451</v>
      </c>
      <c r="C20" s="13">
        <v>0</v>
      </c>
      <c r="D20" s="14">
        <v>451</v>
      </c>
      <c r="E20" s="13">
        <v>0</v>
      </c>
      <c r="F20" s="12">
        <f>+G20+H20+I20</f>
        <v>348</v>
      </c>
      <c r="G20" s="13">
        <v>316</v>
      </c>
      <c r="H20" s="11">
        <v>32</v>
      </c>
      <c r="I20" s="11">
        <v>0</v>
      </c>
      <c r="J20" s="31">
        <f>((F20/B20)-1)*100</f>
        <v>-22.838137472283815</v>
      </c>
      <c r="K20" s="33"/>
    </row>
    <row r="21" spans="1:11" ht="14.1" customHeight="1" x14ac:dyDescent="0.25">
      <c r="A21" s="6" t="s">
        <v>15</v>
      </c>
      <c r="B21" s="12">
        <f t="shared" si="4"/>
        <v>16</v>
      </c>
      <c r="C21" s="13">
        <v>0</v>
      </c>
      <c r="D21" s="14">
        <v>16</v>
      </c>
      <c r="E21" s="13">
        <v>0</v>
      </c>
      <c r="F21" s="12">
        <f t="shared" si="5"/>
        <v>0</v>
      </c>
      <c r="G21" s="13">
        <v>0</v>
      </c>
      <c r="H21" s="11">
        <v>0</v>
      </c>
      <c r="I21" s="11">
        <v>0</v>
      </c>
      <c r="J21" s="31">
        <f>((F21/B21)-1)*100</f>
        <v>-100</v>
      </c>
      <c r="K21" s="33"/>
    </row>
    <row r="22" spans="1:11" ht="14.1" customHeight="1" x14ac:dyDescent="0.25">
      <c r="A22" s="28" t="s">
        <v>16</v>
      </c>
      <c r="B22" s="12">
        <f t="shared" si="4"/>
        <v>1151</v>
      </c>
      <c r="C22" s="13">
        <v>0</v>
      </c>
      <c r="D22" s="14">
        <v>1151</v>
      </c>
      <c r="E22" s="13">
        <v>0</v>
      </c>
      <c r="F22" s="29">
        <f>+G22+H22+I22</f>
        <v>0</v>
      </c>
      <c r="G22" s="13">
        <v>0</v>
      </c>
      <c r="H22" s="11">
        <v>0</v>
      </c>
      <c r="I22" s="11">
        <v>0</v>
      </c>
      <c r="J22" s="31">
        <f t="shared" si="3"/>
        <v>-100</v>
      </c>
      <c r="K22" s="33"/>
    </row>
    <row r="23" spans="1:11" ht="14.1" customHeight="1" x14ac:dyDescent="0.25">
      <c r="A23" s="17" t="s">
        <v>17</v>
      </c>
      <c r="B23" s="12">
        <f>+C23+D23+E23</f>
        <v>107</v>
      </c>
      <c r="C23" s="13">
        <v>0</v>
      </c>
      <c r="D23" s="14">
        <v>78</v>
      </c>
      <c r="E23" s="13">
        <v>29</v>
      </c>
      <c r="F23" s="12">
        <f t="shared" si="5"/>
        <v>639</v>
      </c>
      <c r="G23" s="13">
        <v>60</v>
      </c>
      <c r="H23" s="11">
        <v>541</v>
      </c>
      <c r="I23" s="11">
        <v>38</v>
      </c>
      <c r="J23" s="31">
        <f>((F23/B23)-1)*100</f>
        <v>497.196261682243</v>
      </c>
      <c r="K23" s="33"/>
    </row>
    <row r="24" spans="1:11" ht="14.1" customHeight="1" x14ac:dyDescent="0.25">
      <c r="A24" s="6" t="s">
        <v>18</v>
      </c>
      <c r="B24" s="12">
        <f t="shared" si="4"/>
        <v>43</v>
      </c>
      <c r="C24" s="13">
        <v>0</v>
      </c>
      <c r="D24" s="14">
        <v>43</v>
      </c>
      <c r="E24" s="13">
        <v>0</v>
      </c>
      <c r="F24" s="12">
        <f t="shared" si="5"/>
        <v>0</v>
      </c>
      <c r="G24" s="13">
        <v>0</v>
      </c>
      <c r="H24" s="11">
        <v>0</v>
      </c>
      <c r="I24" s="11">
        <v>0</v>
      </c>
      <c r="J24" s="31">
        <f>((F24/B24)-1)*100</f>
        <v>-100</v>
      </c>
      <c r="K24" s="33"/>
    </row>
    <row r="25" spans="1:11" ht="14.1" customHeight="1" x14ac:dyDescent="0.25">
      <c r="A25" s="6" t="s">
        <v>30</v>
      </c>
      <c r="B25" s="12">
        <f t="shared" si="4"/>
        <v>0</v>
      </c>
      <c r="C25" s="13">
        <v>0</v>
      </c>
      <c r="D25" s="13">
        <v>0</v>
      </c>
      <c r="E25" s="13">
        <v>0</v>
      </c>
      <c r="F25" s="12">
        <f t="shared" si="5"/>
        <v>15560</v>
      </c>
      <c r="G25" s="13">
        <v>14537</v>
      </c>
      <c r="H25" s="11">
        <v>1023</v>
      </c>
      <c r="I25" s="11">
        <v>0</v>
      </c>
      <c r="J25" s="32" t="s">
        <v>24</v>
      </c>
      <c r="K25" s="33"/>
    </row>
    <row r="26" spans="1:11" ht="14.95" customHeight="1" x14ac:dyDescent="0.25">
      <c r="A26" s="4" t="s">
        <v>19</v>
      </c>
      <c r="B26" s="12">
        <f>B27+B41</f>
        <v>313739</v>
      </c>
      <c r="C26" s="12">
        <f t="shared" ref="C26:I26" si="7">C27+C41</f>
        <v>60203</v>
      </c>
      <c r="D26" s="12">
        <f t="shared" si="7"/>
        <v>216819</v>
      </c>
      <c r="E26" s="12">
        <f>E27+E41</f>
        <v>36717</v>
      </c>
      <c r="F26" s="12">
        <f>F27+F41</f>
        <v>281242</v>
      </c>
      <c r="G26" s="12">
        <f t="shared" si="7"/>
        <v>53883</v>
      </c>
      <c r="H26" s="12">
        <f>H27+H41</f>
        <v>192167</v>
      </c>
      <c r="I26" s="12">
        <f t="shared" si="7"/>
        <v>35192</v>
      </c>
      <c r="J26" s="31">
        <f>((F26/B26)-1)*100</f>
        <v>-10.35797270980019</v>
      </c>
      <c r="K26" s="33"/>
    </row>
    <row r="27" spans="1:11" ht="14.3" customHeight="1" x14ac:dyDescent="0.25">
      <c r="A27" s="5" t="s">
        <v>19</v>
      </c>
      <c r="B27" s="12">
        <f>SUM(B28:B40)</f>
        <v>271187</v>
      </c>
      <c r="C27" s="12">
        <f>SUM(C28:C40)</f>
        <v>54632</v>
      </c>
      <c r="D27" s="12">
        <f>SUM(D28:D40)</f>
        <v>180617</v>
      </c>
      <c r="E27" s="12">
        <f t="shared" ref="E27:I27" si="8">SUM(E28:E40)</f>
        <v>35938</v>
      </c>
      <c r="F27" s="12">
        <f>SUM(F28:F40)</f>
        <v>262482</v>
      </c>
      <c r="G27" s="12">
        <f>SUM(G28:G40)</f>
        <v>52243</v>
      </c>
      <c r="H27" s="12">
        <f>SUM(H28:H40)</f>
        <v>175612</v>
      </c>
      <c r="I27" s="12">
        <f t="shared" si="8"/>
        <v>34627</v>
      </c>
      <c r="J27" s="31">
        <f>((F27/B27)-1)*100</f>
        <v>-3.2099621294531033</v>
      </c>
      <c r="K27" s="33"/>
    </row>
    <row r="28" spans="1:11" ht="12.25" customHeight="1" x14ac:dyDescent="0.25">
      <c r="A28" s="6" t="s">
        <v>9</v>
      </c>
      <c r="B28" s="29">
        <f>+C28+D28+E28</f>
        <v>48196</v>
      </c>
      <c r="C28" s="23">
        <v>22710</v>
      </c>
      <c r="D28" s="27">
        <v>13850</v>
      </c>
      <c r="E28" s="27">
        <v>11636</v>
      </c>
      <c r="F28" s="12">
        <f>+G28+H28+I28</f>
        <v>35529</v>
      </c>
      <c r="G28" s="27">
        <v>16284</v>
      </c>
      <c r="H28" s="27">
        <v>11372</v>
      </c>
      <c r="I28" s="23">
        <v>7873</v>
      </c>
      <c r="J28" s="42">
        <f>((F28/B28)-1)*100</f>
        <v>-26.282264088306086</v>
      </c>
      <c r="K28" s="33"/>
    </row>
    <row r="29" spans="1:11" ht="12.25" customHeight="1" x14ac:dyDescent="0.25">
      <c r="A29" s="6" t="s">
        <v>10</v>
      </c>
      <c r="B29" s="29">
        <f t="shared" ref="B29:B40" si="9">+C29+D29+E29</f>
        <v>6325</v>
      </c>
      <c r="C29" s="23">
        <v>274</v>
      </c>
      <c r="D29" s="27">
        <v>3988</v>
      </c>
      <c r="E29" s="27">
        <v>2063</v>
      </c>
      <c r="F29" s="12">
        <f t="shared" ref="F29:F40" si="10">+G29+H29+I29</f>
        <v>9752</v>
      </c>
      <c r="G29" s="27">
        <v>5335</v>
      </c>
      <c r="H29" s="27">
        <v>4174</v>
      </c>
      <c r="I29" s="23">
        <v>243</v>
      </c>
      <c r="J29" s="42">
        <f t="shared" ref="J29:J73" si="11">((F29/B29)-1)*100</f>
        <v>54.181818181818173</v>
      </c>
      <c r="K29" s="33"/>
    </row>
    <row r="30" spans="1:11" ht="12.25" customHeight="1" x14ac:dyDescent="0.25">
      <c r="A30" s="6" t="s">
        <v>29</v>
      </c>
      <c r="B30" s="12">
        <f t="shared" si="9"/>
        <v>120991</v>
      </c>
      <c r="C30" s="23">
        <v>12809</v>
      </c>
      <c r="D30" s="27">
        <v>105101</v>
      </c>
      <c r="E30" s="27">
        <v>3081</v>
      </c>
      <c r="F30" s="12">
        <f t="shared" si="10"/>
        <v>117231</v>
      </c>
      <c r="G30" s="27">
        <v>7903</v>
      </c>
      <c r="H30" s="27">
        <v>107789</v>
      </c>
      <c r="I30" s="23">
        <v>1539</v>
      </c>
      <c r="J30" s="42">
        <f t="shared" si="11"/>
        <v>-3.1076691654751132</v>
      </c>
      <c r="K30" s="33"/>
    </row>
    <row r="31" spans="1:11" ht="12.25" customHeight="1" x14ac:dyDescent="0.25">
      <c r="A31" s="6" t="s">
        <v>39</v>
      </c>
      <c r="B31" s="12">
        <f t="shared" si="9"/>
        <v>30454</v>
      </c>
      <c r="C31" s="23">
        <v>10466</v>
      </c>
      <c r="D31" s="27">
        <v>16984</v>
      </c>
      <c r="E31" s="27">
        <v>3004</v>
      </c>
      <c r="F31" s="12">
        <f>+G31+H31+I31</f>
        <v>31206</v>
      </c>
      <c r="G31" s="27">
        <v>8809</v>
      </c>
      <c r="H31" s="27">
        <v>15031</v>
      </c>
      <c r="I31" s="23">
        <v>7366</v>
      </c>
      <c r="J31" s="42">
        <f>((F31/B31)-1)*100</f>
        <v>2.469297957575356</v>
      </c>
      <c r="K31" s="33"/>
    </row>
    <row r="32" spans="1:11" ht="12.25" customHeight="1" x14ac:dyDescent="0.25">
      <c r="A32" s="6" t="s">
        <v>11</v>
      </c>
      <c r="B32" s="12">
        <f>+C32+D32+E32</f>
        <v>2994</v>
      </c>
      <c r="C32" s="23">
        <v>0</v>
      </c>
      <c r="D32" s="27">
        <v>2299</v>
      </c>
      <c r="E32" s="27">
        <v>695</v>
      </c>
      <c r="F32" s="12">
        <f t="shared" si="10"/>
        <v>4269</v>
      </c>
      <c r="G32" s="27">
        <v>1271</v>
      </c>
      <c r="H32" s="27">
        <v>2998</v>
      </c>
      <c r="I32" s="23">
        <v>0</v>
      </c>
      <c r="J32" s="42">
        <f>((F32/B32)-1)*100</f>
        <v>42.585170340681366</v>
      </c>
      <c r="K32" s="33"/>
    </row>
    <row r="33" spans="1:16" ht="12.25" customHeight="1" x14ac:dyDescent="0.25">
      <c r="A33" s="6" t="s">
        <v>12</v>
      </c>
      <c r="B33" s="12">
        <f t="shared" si="9"/>
        <v>33648</v>
      </c>
      <c r="C33" s="23">
        <v>3408</v>
      </c>
      <c r="D33" s="27">
        <v>16787</v>
      </c>
      <c r="E33" s="27">
        <v>13453</v>
      </c>
      <c r="F33" s="12">
        <f>+G33+H33+I33</f>
        <v>24627</v>
      </c>
      <c r="G33" s="27">
        <v>3944</v>
      </c>
      <c r="H33" s="27">
        <v>8475</v>
      </c>
      <c r="I33" s="23">
        <v>12208</v>
      </c>
      <c r="J33" s="31">
        <f t="shared" si="11"/>
        <v>-26.80991440798859</v>
      </c>
      <c r="K33" s="33"/>
    </row>
    <row r="34" spans="1:16" ht="12.25" customHeight="1" x14ac:dyDescent="0.25">
      <c r="A34" s="6" t="s">
        <v>13</v>
      </c>
      <c r="B34" s="12">
        <f t="shared" si="9"/>
        <v>2708</v>
      </c>
      <c r="C34" s="23">
        <v>2453</v>
      </c>
      <c r="D34" s="27">
        <v>255</v>
      </c>
      <c r="E34" s="27">
        <v>0</v>
      </c>
      <c r="F34" s="12">
        <f t="shared" si="10"/>
        <v>2078</v>
      </c>
      <c r="G34" s="27">
        <v>306</v>
      </c>
      <c r="H34" s="27">
        <v>1106</v>
      </c>
      <c r="I34" s="23">
        <v>666</v>
      </c>
      <c r="J34" s="31">
        <f t="shared" si="11"/>
        <v>-23.264401772525844</v>
      </c>
      <c r="K34" s="33"/>
    </row>
    <row r="35" spans="1:16" ht="12.25" customHeight="1" x14ac:dyDescent="0.25">
      <c r="A35" s="6" t="s">
        <v>14</v>
      </c>
      <c r="B35" s="12">
        <f t="shared" si="9"/>
        <v>6525</v>
      </c>
      <c r="C35" s="23">
        <v>0</v>
      </c>
      <c r="D35" s="27">
        <v>6194</v>
      </c>
      <c r="E35" s="27">
        <v>331</v>
      </c>
      <c r="F35" s="12">
        <f t="shared" si="10"/>
        <v>8830</v>
      </c>
      <c r="G35" s="27">
        <v>5768</v>
      </c>
      <c r="H35" s="27">
        <v>2675</v>
      </c>
      <c r="I35" s="23">
        <v>387</v>
      </c>
      <c r="J35" s="31">
        <f>((F35/B35)-1)*100</f>
        <v>35.325670498084285</v>
      </c>
      <c r="K35" s="33"/>
      <c r="L35" s="25"/>
      <c r="M35" s="26"/>
      <c r="N35" s="26"/>
      <c r="O35" s="26"/>
      <c r="P35" s="26"/>
    </row>
    <row r="36" spans="1:16" ht="12.25" customHeight="1" x14ac:dyDescent="0.25">
      <c r="A36" s="17" t="s">
        <v>15</v>
      </c>
      <c r="B36" s="12">
        <f t="shared" si="9"/>
        <v>167</v>
      </c>
      <c r="C36" s="23">
        <v>0</v>
      </c>
      <c r="D36" s="27">
        <v>167</v>
      </c>
      <c r="E36" s="27">
        <v>0</v>
      </c>
      <c r="F36" s="12">
        <f t="shared" si="10"/>
        <v>1493</v>
      </c>
      <c r="G36" s="27">
        <v>0</v>
      </c>
      <c r="H36" s="27">
        <v>1493</v>
      </c>
      <c r="I36" s="23">
        <v>0</v>
      </c>
      <c r="J36" s="42">
        <f>((F36/B36)-1)*100</f>
        <v>794.01197604790423</v>
      </c>
      <c r="K36" s="33"/>
      <c r="L36" s="7"/>
    </row>
    <row r="37" spans="1:16" ht="12.25" customHeight="1" x14ac:dyDescent="0.25">
      <c r="A37" s="6" t="s">
        <v>16</v>
      </c>
      <c r="B37" s="12">
        <f t="shared" si="9"/>
        <v>1311</v>
      </c>
      <c r="C37" s="23">
        <v>0</v>
      </c>
      <c r="D37" s="27">
        <v>1311</v>
      </c>
      <c r="E37" s="27">
        <v>0</v>
      </c>
      <c r="F37" s="12">
        <f t="shared" si="10"/>
        <v>7835</v>
      </c>
      <c r="G37" s="27">
        <v>279</v>
      </c>
      <c r="H37" s="27">
        <v>7556</v>
      </c>
      <c r="I37" s="23">
        <v>0</v>
      </c>
      <c r="J37" s="42">
        <f t="shared" si="11"/>
        <v>497.63539282990087</v>
      </c>
      <c r="K37" s="33"/>
      <c r="L37" s="7"/>
    </row>
    <row r="38" spans="1:16" ht="12.25" customHeight="1" x14ac:dyDescent="0.25">
      <c r="A38" s="6" t="s">
        <v>17</v>
      </c>
      <c r="B38" s="12">
        <f t="shared" si="9"/>
        <v>1074</v>
      </c>
      <c r="C38" s="23">
        <v>608</v>
      </c>
      <c r="D38" s="27">
        <v>61</v>
      </c>
      <c r="E38" s="27">
        <v>405</v>
      </c>
      <c r="F38" s="12">
        <f t="shared" si="10"/>
        <v>936</v>
      </c>
      <c r="G38" s="27">
        <v>337</v>
      </c>
      <c r="H38" s="27">
        <v>197</v>
      </c>
      <c r="I38" s="23">
        <v>402</v>
      </c>
      <c r="J38" s="42">
        <f t="shared" si="11"/>
        <v>-12.849162011173188</v>
      </c>
      <c r="K38" s="33"/>
      <c r="L38" s="7"/>
    </row>
    <row r="39" spans="1:16" ht="12.25" customHeight="1" x14ac:dyDescent="0.25">
      <c r="A39" s="6" t="s">
        <v>18</v>
      </c>
      <c r="B39" s="12">
        <f t="shared" si="9"/>
        <v>4261</v>
      </c>
      <c r="C39" s="23">
        <v>47</v>
      </c>
      <c r="D39" s="27">
        <v>4038</v>
      </c>
      <c r="E39" s="27">
        <v>176</v>
      </c>
      <c r="F39" s="12">
        <f t="shared" si="10"/>
        <v>4810</v>
      </c>
      <c r="G39" s="27">
        <v>173</v>
      </c>
      <c r="H39" s="27">
        <v>4273</v>
      </c>
      <c r="I39" s="23">
        <v>364</v>
      </c>
      <c r="J39" s="42">
        <f t="shared" si="11"/>
        <v>12.884299460220605</v>
      </c>
      <c r="K39" s="33"/>
      <c r="L39" s="7"/>
    </row>
    <row r="40" spans="1:16" ht="12.25" customHeight="1" x14ac:dyDescent="0.25">
      <c r="A40" s="6" t="s">
        <v>30</v>
      </c>
      <c r="B40" s="12">
        <f t="shared" si="9"/>
        <v>12533</v>
      </c>
      <c r="C40" s="23">
        <v>1857</v>
      </c>
      <c r="D40" s="27">
        <v>9582</v>
      </c>
      <c r="E40" s="27">
        <v>1094</v>
      </c>
      <c r="F40" s="12">
        <f t="shared" si="10"/>
        <v>13886</v>
      </c>
      <c r="G40" s="27">
        <v>1834</v>
      </c>
      <c r="H40" s="27">
        <v>8473</v>
      </c>
      <c r="I40" s="23">
        <v>3579</v>
      </c>
      <c r="J40" s="42">
        <f t="shared" si="11"/>
        <v>10.795499880315962</v>
      </c>
      <c r="K40" s="33"/>
      <c r="L40" s="7"/>
    </row>
    <row r="41" spans="1:16" ht="14.95" customHeight="1" x14ac:dyDescent="0.25">
      <c r="A41" s="5" t="s">
        <v>20</v>
      </c>
      <c r="B41" s="29">
        <f t="shared" ref="B41:I41" si="12">SUM(B42:B50)</f>
        <v>42552</v>
      </c>
      <c r="C41" s="12">
        <f t="shared" si="12"/>
        <v>5571</v>
      </c>
      <c r="D41" s="12">
        <f t="shared" si="12"/>
        <v>36202</v>
      </c>
      <c r="E41" s="12">
        <f t="shared" si="12"/>
        <v>779</v>
      </c>
      <c r="F41" s="12">
        <f t="shared" si="12"/>
        <v>18760</v>
      </c>
      <c r="G41" s="12">
        <f t="shared" si="12"/>
        <v>1640</v>
      </c>
      <c r="H41" s="12">
        <f t="shared" si="12"/>
        <v>16555</v>
      </c>
      <c r="I41" s="12">
        <f t="shared" si="12"/>
        <v>565</v>
      </c>
      <c r="J41" s="31">
        <f>((F41/B41)-1)*100</f>
        <v>-55.912765557435606</v>
      </c>
      <c r="K41" s="33"/>
      <c r="L41" s="7"/>
    </row>
    <row r="42" spans="1:16" ht="12.25" customHeight="1" x14ac:dyDescent="0.25">
      <c r="A42" s="6" t="s">
        <v>9</v>
      </c>
      <c r="B42" s="29">
        <f>+C42+D42+E42</f>
        <v>4271</v>
      </c>
      <c r="C42" s="13">
        <v>2118</v>
      </c>
      <c r="D42" s="27">
        <v>1926</v>
      </c>
      <c r="E42" s="27">
        <v>227</v>
      </c>
      <c r="F42" s="41">
        <f>+G42+H42+I42</f>
        <v>2122</v>
      </c>
      <c r="G42" s="13">
        <v>512</v>
      </c>
      <c r="H42" s="27">
        <v>1427</v>
      </c>
      <c r="I42" s="13">
        <v>183</v>
      </c>
      <c r="J42" s="31">
        <f>((F42/B42)-1)*100</f>
        <v>-50.316085225942395</v>
      </c>
      <c r="K42" s="33"/>
      <c r="L42" s="7"/>
    </row>
    <row r="43" spans="1:16" ht="12.25" customHeight="1" x14ac:dyDescent="0.25">
      <c r="A43" s="6" t="s">
        <v>29</v>
      </c>
      <c r="B43" s="12">
        <f t="shared" ref="B43:B50" si="13">+C43+D43+E43</f>
        <v>18145</v>
      </c>
      <c r="C43" s="13">
        <v>3026</v>
      </c>
      <c r="D43" s="27">
        <v>15057</v>
      </c>
      <c r="E43" s="27">
        <v>62</v>
      </c>
      <c r="F43" s="41">
        <f>+G43+H43+I43</f>
        <v>12468</v>
      </c>
      <c r="G43" s="13">
        <v>645</v>
      </c>
      <c r="H43" s="27">
        <v>11519</v>
      </c>
      <c r="I43" s="13">
        <v>304</v>
      </c>
      <c r="J43" s="31">
        <f t="shared" si="11"/>
        <v>-31.286855883163412</v>
      </c>
      <c r="K43" s="33"/>
      <c r="L43" s="7"/>
    </row>
    <row r="44" spans="1:16" ht="12.25" customHeight="1" x14ac:dyDescent="0.25">
      <c r="A44" s="6" t="s">
        <v>39</v>
      </c>
      <c r="B44" s="12">
        <f t="shared" si="13"/>
        <v>14347</v>
      </c>
      <c r="C44" s="13">
        <v>206</v>
      </c>
      <c r="D44" s="27">
        <v>13936</v>
      </c>
      <c r="E44" s="13">
        <v>205</v>
      </c>
      <c r="F44" s="41">
        <f t="shared" ref="F44:F50" si="14">+G44+H44+I44</f>
        <v>3802</v>
      </c>
      <c r="G44" s="13">
        <v>412</v>
      </c>
      <c r="H44" s="27">
        <v>3332</v>
      </c>
      <c r="I44" s="13">
        <v>58</v>
      </c>
      <c r="J44" s="31">
        <f t="shared" si="11"/>
        <v>-73.499686345577473</v>
      </c>
      <c r="K44" s="33"/>
      <c r="L44" s="7"/>
    </row>
    <row r="45" spans="1:16" ht="12.25" customHeight="1" x14ac:dyDescent="0.25">
      <c r="A45" s="6" t="s">
        <v>12</v>
      </c>
      <c r="B45" s="12">
        <f t="shared" si="13"/>
        <v>4871</v>
      </c>
      <c r="C45" s="13">
        <v>0</v>
      </c>
      <c r="D45" s="27">
        <v>4871</v>
      </c>
      <c r="E45" s="13">
        <v>0</v>
      </c>
      <c r="F45" s="41">
        <f t="shared" si="14"/>
        <v>20</v>
      </c>
      <c r="G45" s="13">
        <v>0</v>
      </c>
      <c r="H45" s="27">
        <v>0</v>
      </c>
      <c r="I45" s="13">
        <v>20</v>
      </c>
      <c r="J45" s="31">
        <f t="shared" si="11"/>
        <v>-99.589406692670906</v>
      </c>
      <c r="K45" s="33"/>
      <c r="L45" s="7"/>
    </row>
    <row r="46" spans="1:16" ht="12.25" customHeight="1" x14ac:dyDescent="0.25">
      <c r="A46" s="6" t="s">
        <v>14</v>
      </c>
      <c r="B46" s="12">
        <f t="shared" si="13"/>
        <v>439</v>
      </c>
      <c r="C46" s="13">
        <v>201</v>
      </c>
      <c r="D46" s="27">
        <v>238</v>
      </c>
      <c r="E46" s="13">
        <v>0</v>
      </c>
      <c r="F46" s="41">
        <f t="shared" si="14"/>
        <v>0</v>
      </c>
      <c r="G46" s="13">
        <v>0</v>
      </c>
      <c r="H46" s="27">
        <v>0</v>
      </c>
      <c r="I46" s="13">
        <v>0</v>
      </c>
      <c r="J46" s="31">
        <f t="shared" si="11"/>
        <v>-100</v>
      </c>
      <c r="K46" s="33"/>
      <c r="L46" s="7"/>
    </row>
    <row r="47" spans="1:16" ht="12.25" customHeight="1" x14ac:dyDescent="0.25">
      <c r="A47" s="6" t="s">
        <v>15</v>
      </c>
      <c r="B47" s="12">
        <f>+C47+D47+E47</f>
        <v>147</v>
      </c>
      <c r="C47" s="13">
        <v>0</v>
      </c>
      <c r="D47" s="27">
        <v>0</v>
      </c>
      <c r="E47" s="13">
        <v>147</v>
      </c>
      <c r="F47" s="41">
        <f>+G47+H47+I47</f>
        <v>0</v>
      </c>
      <c r="G47" s="13">
        <v>0</v>
      </c>
      <c r="H47" s="27">
        <v>0</v>
      </c>
      <c r="I47" s="13">
        <v>0</v>
      </c>
      <c r="J47" s="31">
        <f t="shared" si="11"/>
        <v>-100</v>
      </c>
      <c r="K47" s="33"/>
      <c r="L47" s="7"/>
    </row>
    <row r="48" spans="1:16" ht="12.25" customHeight="1" x14ac:dyDescent="0.25">
      <c r="A48" s="6" t="s">
        <v>16</v>
      </c>
      <c r="B48" s="12">
        <f t="shared" si="13"/>
        <v>97</v>
      </c>
      <c r="C48" s="13">
        <v>0</v>
      </c>
      <c r="D48" s="27">
        <v>97</v>
      </c>
      <c r="E48" s="13">
        <v>0</v>
      </c>
      <c r="F48" s="41">
        <f t="shared" si="14"/>
        <v>0</v>
      </c>
      <c r="G48" s="13">
        <v>0</v>
      </c>
      <c r="H48" s="27">
        <v>0</v>
      </c>
      <c r="I48" s="13">
        <v>0</v>
      </c>
      <c r="J48" s="31">
        <f t="shared" si="11"/>
        <v>-100</v>
      </c>
      <c r="K48" s="33"/>
      <c r="L48" s="7"/>
    </row>
    <row r="49" spans="1:12" ht="12.25" customHeight="1" x14ac:dyDescent="0.25">
      <c r="A49" s="6" t="s">
        <v>17</v>
      </c>
      <c r="B49" s="12">
        <f t="shared" si="13"/>
        <v>46</v>
      </c>
      <c r="C49" s="13">
        <v>0</v>
      </c>
      <c r="D49" s="13">
        <v>45</v>
      </c>
      <c r="E49" s="37">
        <v>1</v>
      </c>
      <c r="F49" s="41">
        <f t="shared" si="14"/>
        <v>43</v>
      </c>
      <c r="G49" s="13">
        <v>0</v>
      </c>
      <c r="H49" s="27">
        <v>43</v>
      </c>
      <c r="I49" s="13">
        <v>0</v>
      </c>
      <c r="J49" s="31">
        <f>((F49/B49)-1)*100</f>
        <v>-6.5217391304347778</v>
      </c>
      <c r="K49" s="33"/>
      <c r="L49" s="7"/>
    </row>
    <row r="50" spans="1:12" ht="12.25" customHeight="1" x14ac:dyDescent="0.25">
      <c r="A50" s="6" t="s">
        <v>30</v>
      </c>
      <c r="B50" s="12">
        <f t="shared" si="13"/>
        <v>189</v>
      </c>
      <c r="C50" s="13">
        <v>20</v>
      </c>
      <c r="D50" s="27">
        <v>32</v>
      </c>
      <c r="E50" s="13">
        <v>137</v>
      </c>
      <c r="F50" s="41">
        <f t="shared" si="14"/>
        <v>305</v>
      </c>
      <c r="G50" s="13">
        <v>71</v>
      </c>
      <c r="H50" s="27">
        <v>234</v>
      </c>
      <c r="I50" s="13">
        <v>0</v>
      </c>
      <c r="J50" s="31">
        <f t="shared" si="11"/>
        <v>61.375661375661373</v>
      </c>
      <c r="K50" s="33"/>
      <c r="L50" s="7"/>
    </row>
    <row r="51" spans="1:12" ht="14.95" customHeight="1" x14ac:dyDescent="0.25">
      <c r="A51" s="4" t="s">
        <v>21</v>
      </c>
      <c r="B51" s="12">
        <f t="shared" ref="B51:I51" si="15">B52+B62</f>
        <v>110801</v>
      </c>
      <c r="C51" s="12">
        <f t="shared" si="15"/>
        <v>51080</v>
      </c>
      <c r="D51" s="12">
        <f t="shared" si="15"/>
        <v>44962</v>
      </c>
      <c r="E51" s="12">
        <f t="shared" si="15"/>
        <v>14759</v>
      </c>
      <c r="F51" s="12">
        <f t="shared" si="15"/>
        <v>67281</v>
      </c>
      <c r="G51" s="12">
        <f t="shared" si="15"/>
        <v>21983</v>
      </c>
      <c r="H51" s="12">
        <f t="shared" si="15"/>
        <v>34821</v>
      </c>
      <c r="I51" s="12">
        <f t="shared" si="15"/>
        <v>10477</v>
      </c>
      <c r="J51" s="31">
        <f>((F51/B51)-1)*100</f>
        <v>-39.277623848160218</v>
      </c>
      <c r="K51" s="33"/>
      <c r="L51" s="7"/>
    </row>
    <row r="52" spans="1:12" ht="14.95" customHeight="1" x14ac:dyDescent="0.25">
      <c r="A52" s="5" t="s">
        <v>22</v>
      </c>
      <c r="B52" s="29">
        <f t="shared" ref="B52:I52" si="16">SUM(B53:B61)</f>
        <v>47821</v>
      </c>
      <c r="C52" s="12">
        <f t="shared" si="16"/>
        <v>28342</v>
      </c>
      <c r="D52" s="12">
        <f t="shared" si="16"/>
        <v>10901</v>
      </c>
      <c r="E52" s="12">
        <f t="shared" si="16"/>
        <v>8578</v>
      </c>
      <c r="F52" s="12">
        <f t="shared" si="16"/>
        <v>20097</v>
      </c>
      <c r="G52" s="12">
        <f t="shared" si="16"/>
        <v>6334</v>
      </c>
      <c r="H52" s="12">
        <f t="shared" si="16"/>
        <v>10861</v>
      </c>
      <c r="I52" s="12">
        <f t="shared" si="16"/>
        <v>2902</v>
      </c>
      <c r="J52" s="31">
        <f t="shared" si="11"/>
        <v>-57.974530018192837</v>
      </c>
      <c r="K52" s="33"/>
      <c r="L52" s="7"/>
    </row>
    <row r="53" spans="1:12" ht="12.25" customHeight="1" x14ac:dyDescent="0.25">
      <c r="A53" s="6" t="s">
        <v>9</v>
      </c>
      <c r="B53" s="12">
        <f>+C53+D53+E53</f>
        <v>25080</v>
      </c>
      <c r="C53" s="13">
        <v>17689</v>
      </c>
      <c r="D53" s="13">
        <v>2826</v>
      </c>
      <c r="E53" s="13">
        <v>4565</v>
      </c>
      <c r="F53" s="12">
        <f>+G53+H53+I53</f>
        <v>8963</v>
      </c>
      <c r="G53" s="13">
        <v>3383</v>
      </c>
      <c r="H53" s="13">
        <v>4809</v>
      </c>
      <c r="I53" s="13">
        <v>771</v>
      </c>
      <c r="J53" s="31">
        <f>((F53/B53)-1)*100</f>
        <v>-64.262360446570966</v>
      </c>
      <c r="K53" s="33"/>
      <c r="L53" s="7"/>
    </row>
    <row r="54" spans="1:12" ht="12.25" customHeight="1" x14ac:dyDescent="0.25">
      <c r="A54" s="6" t="s">
        <v>10</v>
      </c>
      <c r="B54" s="12">
        <f t="shared" ref="B54:B61" si="17">+C54+D54+E54</f>
        <v>1143</v>
      </c>
      <c r="C54" s="13">
        <v>264</v>
      </c>
      <c r="D54" s="13">
        <v>507</v>
      </c>
      <c r="E54" s="13">
        <v>372</v>
      </c>
      <c r="F54" s="29">
        <f>+G54+H54+I54</f>
        <v>694</v>
      </c>
      <c r="G54" s="13">
        <v>614</v>
      </c>
      <c r="H54" s="13">
        <v>0</v>
      </c>
      <c r="I54" s="13">
        <v>80</v>
      </c>
      <c r="J54" s="31">
        <f t="shared" si="11"/>
        <v>-39.28258967629047</v>
      </c>
      <c r="K54" s="33"/>
      <c r="L54" s="7"/>
    </row>
    <row r="55" spans="1:12" ht="12.25" customHeight="1" x14ac:dyDescent="0.25">
      <c r="A55" s="6" t="s">
        <v>29</v>
      </c>
      <c r="B55" s="12">
        <f t="shared" si="17"/>
        <v>6686</v>
      </c>
      <c r="C55" s="13">
        <v>1006</v>
      </c>
      <c r="D55" s="13">
        <v>5438</v>
      </c>
      <c r="E55" s="13">
        <v>242</v>
      </c>
      <c r="F55" s="29">
        <f t="shared" ref="F55:F61" si="18">+G55+H55+I55</f>
        <v>1548</v>
      </c>
      <c r="G55" s="13">
        <v>0</v>
      </c>
      <c r="H55" s="13">
        <v>789</v>
      </c>
      <c r="I55" s="13">
        <v>759</v>
      </c>
      <c r="J55" s="31">
        <f t="shared" si="11"/>
        <v>-76.84714328447501</v>
      </c>
      <c r="K55" s="33"/>
      <c r="L55" s="7"/>
    </row>
    <row r="56" spans="1:12" ht="12.25" customHeight="1" x14ac:dyDescent="0.25">
      <c r="A56" s="6" t="s">
        <v>39</v>
      </c>
      <c r="B56" s="12">
        <f t="shared" si="17"/>
        <v>3475</v>
      </c>
      <c r="C56" s="13">
        <v>527</v>
      </c>
      <c r="D56" s="13">
        <v>504</v>
      </c>
      <c r="E56" s="13">
        <v>2444</v>
      </c>
      <c r="F56" s="29">
        <f t="shared" si="18"/>
        <v>7933</v>
      </c>
      <c r="G56" s="13">
        <v>2151</v>
      </c>
      <c r="H56" s="13">
        <v>4490</v>
      </c>
      <c r="I56" s="13">
        <v>1292</v>
      </c>
      <c r="J56" s="31">
        <f t="shared" si="11"/>
        <v>128.28776978417267</v>
      </c>
      <c r="K56" s="33"/>
      <c r="L56" s="7"/>
    </row>
    <row r="57" spans="1:12" ht="12.25" customHeight="1" x14ac:dyDescent="0.25">
      <c r="A57" s="6" t="s">
        <v>12</v>
      </c>
      <c r="B57" s="12">
        <f t="shared" si="17"/>
        <v>816</v>
      </c>
      <c r="C57" s="13">
        <v>0</v>
      </c>
      <c r="D57" s="13">
        <v>0</v>
      </c>
      <c r="E57" s="13">
        <v>816</v>
      </c>
      <c r="F57" s="29">
        <f t="shared" si="18"/>
        <v>0</v>
      </c>
      <c r="G57" s="13">
        <v>0</v>
      </c>
      <c r="H57" s="13">
        <v>0</v>
      </c>
      <c r="I57" s="13">
        <v>0</v>
      </c>
      <c r="J57" s="31">
        <f t="shared" si="11"/>
        <v>-100</v>
      </c>
      <c r="K57" s="33"/>
      <c r="L57" s="7"/>
    </row>
    <row r="58" spans="1:12" ht="12.25" customHeight="1" x14ac:dyDescent="0.25">
      <c r="A58" s="6" t="s">
        <v>14</v>
      </c>
      <c r="B58" s="12">
        <f t="shared" si="17"/>
        <v>272</v>
      </c>
      <c r="C58" s="13">
        <v>0</v>
      </c>
      <c r="D58" s="13">
        <v>163</v>
      </c>
      <c r="E58" s="13">
        <v>109</v>
      </c>
      <c r="F58" s="29">
        <f t="shared" si="18"/>
        <v>0</v>
      </c>
      <c r="G58" s="13">
        <v>0</v>
      </c>
      <c r="H58" s="13">
        <v>0</v>
      </c>
      <c r="I58" s="13">
        <v>0</v>
      </c>
      <c r="J58" s="31">
        <f>((F58/B58)-1)*100</f>
        <v>-100</v>
      </c>
      <c r="K58" s="33"/>
      <c r="L58" s="7"/>
    </row>
    <row r="59" spans="1:12" ht="12.25" customHeight="1" x14ac:dyDescent="0.25">
      <c r="A59" s="6" t="s">
        <v>17</v>
      </c>
      <c r="B59" s="12">
        <f t="shared" si="17"/>
        <v>4</v>
      </c>
      <c r="C59" s="13">
        <v>0</v>
      </c>
      <c r="D59" s="13">
        <v>4</v>
      </c>
      <c r="E59" s="13">
        <v>0</v>
      </c>
      <c r="F59" s="29">
        <f t="shared" si="18"/>
        <v>80</v>
      </c>
      <c r="G59" s="13">
        <v>76</v>
      </c>
      <c r="H59" s="13">
        <v>4</v>
      </c>
      <c r="I59" s="13">
        <v>0</v>
      </c>
      <c r="J59" s="31">
        <f>((F59/B59)-1)*100</f>
        <v>1900</v>
      </c>
      <c r="K59" s="33"/>
      <c r="L59" s="7"/>
    </row>
    <row r="60" spans="1:12" ht="12.25" customHeight="1" x14ac:dyDescent="0.25">
      <c r="A60" s="6" t="s">
        <v>18</v>
      </c>
      <c r="B60" s="12">
        <f t="shared" si="17"/>
        <v>8856</v>
      </c>
      <c r="C60" s="13">
        <v>8856</v>
      </c>
      <c r="D60" s="13">
        <v>0</v>
      </c>
      <c r="E60" s="13">
        <v>0</v>
      </c>
      <c r="F60" s="29">
        <f t="shared" si="18"/>
        <v>458</v>
      </c>
      <c r="G60" s="13">
        <v>0</v>
      </c>
      <c r="H60" s="13">
        <v>458</v>
      </c>
      <c r="I60" s="13">
        <v>0</v>
      </c>
      <c r="J60" s="31">
        <f t="shared" ref="J60" si="19">((F60/B60)-1)*100</f>
        <v>-94.828364950316171</v>
      </c>
      <c r="K60" s="33"/>
      <c r="L60" s="7"/>
    </row>
    <row r="61" spans="1:12" ht="12.25" customHeight="1" x14ac:dyDescent="0.25">
      <c r="A61" s="6" t="s">
        <v>30</v>
      </c>
      <c r="B61" s="12">
        <f t="shared" si="17"/>
        <v>1489</v>
      </c>
      <c r="C61" s="13">
        <v>0</v>
      </c>
      <c r="D61" s="13">
        <v>1459</v>
      </c>
      <c r="E61" s="13">
        <v>30</v>
      </c>
      <c r="F61" s="29">
        <f t="shared" si="18"/>
        <v>421</v>
      </c>
      <c r="G61" s="13">
        <v>110</v>
      </c>
      <c r="H61" s="13">
        <v>311</v>
      </c>
      <c r="I61" s="13">
        <v>0</v>
      </c>
      <c r="J61" s="31">
        <f t="shared" si="11"/>
        <v>-71.725990597716589</v>
      </c>
      <c r="K61" s="33"/>
      <c r="L61" s="7"/>
    </row>
    <row r="62" spans="1:12" ht="14.95" customHeight="1" x14ac:dyDescent="0.25">
      <c r="A62" s="5" t="s">
        <v>23</v>
      </c>
      <c r="B62" s="12">
        <f t="shared" ref="B62:E62" si="20">SUM(B63:B73)</f>
        <v>62980</v>
      </c>
      <c r="C62" s="12">
        <f t="shared" si="20"/>
        <v>22738</v>
      </c>
      <c r="D62" s="12">
        <f t="shared" si="20"/>
        <v>34061</v>
      </c>
      <c r="E62" s="12">
        <f t="shared" si="20"/>
        <v>6181</v>
      </c>
      <c r="F62" s="29">
        <f>SUM(F63:F73)</f>
        <v>47184</v>
      </c>
      <c r="G62" s="12">
        <f>SUM(G63:G73)</f>
        <v>15649</v>
      </c>
      <c r="H62" s="12">
        <f>SUM(H63:H73)</f>
        <v>23960</v>
      </c>
      <c r="I62" s="29">
        <f>SUM(I63:I73)</f>
        <v>7575</v>
      </c>
      <c r="J62" s="31">
        <f t="shared" si="11"/>
        <v>-25.080978088281991</v>
      </c>
      <c r="K62" s="33"/>
      <c r="L62" s="7"/>
    </row>
    <row r="63" spans="1:12" ht="13.75" customHeight="1" x14ac:dyDescent="0.25">
      <c r="A63" s="6" t="s">
        <v>9</v>
      </c>
      <c r="B63" s="12">
        <f>+C63+D63+E63</f>
        <v>28863</v>
      </c>
      <c r="C63" s="13">
        <v>17263</v>
      </c>
      <c r="D63" s="13">
        <v>8091</v>
      </c>
      <c r="E63" s="13">
        <v>3509</v>
      </c>
      <c r="F63" s="29">
        <f>+G63+H63+I63</f>
        <v>17852</v>
      </c>
      <c r="G63" s="13">
        <v>8025</v>
      </c>
      <c r="H63" s="13">
        <v>4647</v>
      </c>
      <c r="I63" s="23">
        <v>5180</v>
      </c>
      <c r="J63" s="31">
        <f>((F63/B63)-1)*100</f>
        <v>-38.149187541142638</v>
      </c>
      <c r="K63" s="33"/>
      <c r="L63" s="7"/>
    </row>
    <row r="64" spans="1:12" ht="12.75" customHeight="1" x14ac:dyDescent="0.25">
      <c r="A64" s="6" t="s">
        <v>29</v>
      </c>
      <c r="B64" s="12">
        <f t="shared" ref="B64:B73" si="21">+C64+D64+E64</f>
        <v>606</v>
      </c>
      <c r="C64" s="13">
        <v>586</v>
      </c>
      <c r="D64" s="13">
        <v>20</v>
      </c>
      <c r="E64" s="13">
        <v>0</v>
      </c>
      <c r="F64" s="12">
        <f t="shared" ref="F64:F73" si="22">+G64+H64+I64</f>
        <v>165</v>
      </c>
      <c r="G64" s="13">
        <v>165</v>
      </c>
      <c r="H64" s="13">
        <v>0</v>
      </c>
      <c r="I64" s="13">
        <v>0</v>
      </c>
      <c r="J64" s="31">
        <f>((F64/B64)-1)*100</f>
        <v>-72.772277227722768</v>
      </c>
      <c r="K64" s="33"/>
      <c r="L64" s="7"/>
    </row>
    <row r="65" spans="1:13" ht="12.75" customHeight="1" x14ac:dyDescent="0.25">
      <c r="A65" s="6" t="s">
        <v>39</v>
      </c>
      <c r="B65" s="12">
        <f t="shared" si="21"/>
        <v>5616</v>
      </c>
      <c r="C65" s="13">
        <v>677</v>
      </c>
      <c r="D65" s="13">
        <v>3468</v>
      </c>
      <c r="E65" s="13">
        <v>1471</v>
      </c>
      <c r="F65" s="12">
        <f t="shared" si="22"/>
        <v>16775</v>
      </c>
      <c r="G65" s="13">
        <v>3731</v>
      </c>
      <c r="H65" s="13">
        <v>12066</v>
      </c>
      <c r="I65" s="13">
        <v>978</v>
      </c>
      <c r="J65" s="31">
        <f t="shared" si="11"/>
        <v>198.70014245014244</v>
      </c>
      <c r="K65" s="33"/>
      <c r="L65" s="7"/>
      <c r="M65" s="22"/>
    </row>
    <row r="66" spans="1:13" ht="12.75" customHeight="1" x14ac:dyDescent="0.25">
      <c r="A66" s="6" t="s">
        <v>11</v>
      </c>
      <c r="B66" s="12">
        <f t="shared" si="21"/>
        <v>274</v>
      </c>
      <c r="C66" s="13">
        <v>202</v>
      </c>
      <c r="D66" s="13">
        <v>0</v>
      </c>
      <c r="E66" s="13">
        <v>72</v>
      </c>
      <c r="F66" s="12">
        <f t="shared" si="22"/>
        <v>363</v>
      </c>
      <c r="G66" s="13">
        <v>0</v>
      </c>
      <c r="H66" s="13">
        <v>363</v>
      </c>
      <c r="I66" s="13">
        <v>0</v>
      </c>
      <c r="J66" s="31">
        <f t="shared" si="11"/>
        <v>32.481751824817515</v>
      </c>
      <c r="K66" s="33"/>
      <c r="L66" s="7"/>
    </row>
    <row r="67" spans="1:13" ht="12.75" customHeight="1" x14ac:dyDescent="0.25">
      <c r="A67" s="6" t="s">
        <v>12</v>
      </c>
      <c r="B67" s="12">
        <f t="shared" si="21"/>
        <v>14716</v>
      </c>
      <c r="C67" s="13">
        <v>850</v>
      </c>
      <c r="D67" s="13">
        <v>13866</v>
      </c>
      <c r="E67" s="13">
        <v>0</v>
      </c>
      <c r="F67" s="12">
        <f t="shared" si="22"/>
        <v>1359</v>
      </c>
      <c r="G67" s="13">
        <v>95</v>
      </c>
      <c r="H67" s="13">
        <v>1186</v>
      </c>
      <c r="I67" s="13">
        <v>78</v>
      </c>
      <c r="J67" s="31">
        <f t="shared" si="11"/>
        <v>-90.765153574340857</v>
      </c>
      <c r="K67" s="33"/>
      <c r="L67" s="7"/>
    </row>
    <row r="68" spans="1:13" ht="12.75" customHeight="1" x14ac:dyDescent="0.25">
      <c r="A68" s="6" t="s">
        <v>13</v>
      </c>
      <c r="B68" s="12">
        <f t="shared" si="21"/>
        <v>843</v>
      </c>
      <c r="C68" s="13">
        <v>0</v>
      </c>
      <c r="D68" s="13">
        <v>662</v>
      </c>
      <c r="E68" s="13">
        <v>181</v>
      </c>
      <c r="F68" s="12">
        <f t="shared" si="22"/>
        <v>0</v>
      </c>
      <c r="G68" s="13">
        <v>0</v>
      </c>
      <c r="H68" s="13">
        <v>0</v>
      </c>
      <c r="I68" s="13">
        <v>0</v>
      </c>
      <c r="J68" s="31">
        <f t="shared" si="11"/>
        <v>-100</v>
      </c>
      <c r="K68" s="33"/>
      <c r="L68" s="7"/>
    </row>
    <row r="69" spans="1:13" ht="12.75" customHeight="1" x14ac:dyDescent="0.25">
      <c r="A69" s="6" t="s">
        <v>14</v>
      </c>
      <c r="B69" s="12">
        <f t="shared" si="21"/>
        <v>3600</v>
      </c>
      <c r="C69" s="13">
        <v>0</v>
      </c>
      <c r="D69" s="13">
        <v>2724</v>
      </c>
      <c r="E69" s="13">
        <v>876</v>
      </c>
      <c r="F69" s="12">
        <f t="shared" si="22"/>
        <v>965</v>
      </c>
      <c r="G69" s="13">
        <v>0</v>
      </c>
      <c r="H69" s="13">
        <v>700</v>
      </c>
      <c r="I69" s="13">
        <v>265</v>
      </c>
      <c r="J69" s="31">
        <f t="shared" si="11"/>
        <v>-73.194444444444457</v>
      </c>
      <c r="K69" s="33"/>
      <c r="L69" s="7"/>
    </row>
    <row r="70" spans="1:13" ht="12.75" customHeight="1" x14ac:dyDescent="0.25">
      <c r="A70" s="6" t="s">
        <v>16</v>
      </c>
      <c r="B70" s="29">
        <v>0</v>
      </c>
      <c r="C70" s="13">
        <v>0</v>
      </c>
      <c r="D70" s="13">
        <v>0</v>
      </c>
      <c r="E70" s="13">
        <v>0</v>
      </c>
      <c r="F70" s="12">
        <f t="shared" si="22"/>
        <v>945</v>
      </c>
      <c r="G70" s="13">
        <v>0</v>
      </c>
      <c r="H70" s="13">
        <v>945</v>
      </c>
      <c r="I70" s="13">
        <v>0</v>
      </c>
      <c r="J70" s="32" t="s">
        <v>24</v>
      </c>
      <c r="K70" s="33"/>
      <c r="L70" s="7"/>
    </row>
    <row r="71" spans="1:13" ht="12.75" customHeight="1" x14ac:dyDescent="0.25">
      <c r="A71" s="6" t="s">
        <v>17</v>
      </c>
      <c r="B71" s="12">
        <f t="shared" si="21"/>
        <v>42</v>
      </c>
      <c r="C71" s="13">
        <v>0</v>
      </c>
      <c r="D71" s="13">
        <v>42</v>
      </c>
      <c r="E71" s="13">
        <v>0</v>
      </c>
      <c r="F71" s="12">
        <f t="shared" si="22"/>
        <v>17</v>
      </c>
      <c r="G71" s="13">
        <v>0</v>
      </c>
      <c r="H71" s="13">
        <v>17</v>
      </c>
      <c r="I71" s="13">
        <v>0</v>
      </c>
      <c r="J71" s="31">
        <f t="shared" si="11"/>
        <v>-59.523809523809526</v>
      </c>
      <c r="K71" s="33"/>
      <c r="L71" s="7"/>
    </row>
    <row r="72" spans="1:13" ht="12.75" customHeight="1" x14ac:dyDescent="0.25">
      <c r="A72" s="6" t="s">
        <v>18</v>
      </c>
      <c r="B72" s="12">
        <f t="shared" si="21"/>
        <v>3864</v>
      </c>
      <c r="C72" s="13">
        <v>0</v>
      </c>
      <c r="D72" s="13">
        <v>3864</v>
      </c>
      <c r="E72" s="13">
        <v>0</v>
      </c>
      <c r="F72" s="12">
        <f t="shared" si="22"/>
        <v>46</v>
      </c>
      <c r="G72" s="13">
        <v>0</v>
      </c>
      <c r="H72" s="13">
        <v>0</v>
      </c>
      <c r="I72" s="13">
        <v>46</v>
      </c>
      <c r="J72" s="31">
        <f t="shared" si="11"/>
        <v>-98.80952380952381</v>
      </c>
      <c r="K72" s="33"/>
      <c r="L72" s="7"/>
    </row>
    <row r="73" spans="1:13" ht="12.75" customHeight="1" x14ac:dyDescent="0.25">
      <c r="A73" s="9" t="s">
        <v>30</v>
      </c>
      <c r="B73" s="24">
        <f t="shared" si="21"/>
        <v>4556</v>
      </c>
      <c r="C73" s="15">
        <v>3160</v>
      </c>
      <c r="D73" s="15">
        <v>1324</v>
      </c>
      <c r="E73" s="15">
        <v>72</v>
      </c>
      <c r="F73" s="24">
        <f t="shared" si="22"/>
        <v>8697</v>
      </c>
      <c r="G73" s="15">
        <v>3633</v>
      </c>
      <c r="H73" s="15">
        <v>4036</v>
      </c>
      <c r="I73" s="15">
        <v>1028</v>
      </c>
      <c r="J73" s="30">
        <f t="shared" si="11"/>
        <v>90.891132572431957</v>
      </c>
      <c r="K73" s="21"/>
      <c r="L73" s="7"/>
    </row>
    <row r="74" spans="1:13" ht="18.7" customHeight="1" x14ac:dyDescent="0.25">
      <c r="A74" s="36" t="s">
        <v>42</v>
      </c>
      <c r="D74" s="10"/>
      <c r="E74" s="7"/>
      <c r="K74" s="7"/>
      <c r="L74" s="7"/>
    </row>
    <row r="75" spans="1:13" ht="12.9" customHeight="1" x14ac:dyDescent="0.25">
      <c r="A75" s="36" t="s">
        <v>43</v>
      </c>
      <c r="D75" s="10"/>
      <c r="E75" s="7"/>
      <c r="K75" s="7"/>
      <c r="L75" s="7"/>
    </row>
    <row r="76" spans="1:13" ht="14.45" customHeight="1" x14ac:dyDescent="0.25">
      <c r="A76" s="19" t="s">
        <v>25</v>
      </c>
      <c r="D76" s="10"/>
      <c r="E76" s="7"/>
      <c r="K76" s="7"/>
      <c r="L76" s="7"/>
    </row>
    <row r="77" spans="1:13" ht="14.45" customHeight="1" x14ac:dyDescent="0.25">
      <c r="A77" s="19" t="s">
        <v>26</v>
      </c>
      <c r="K77" s="7"/>
      <c r="L77" s="7"/>
    </row>
    <row r="78" spans="1:13" ht="14.45" customHeight="1" x14ac:dyDescent="0.25">
      <c r="A78" s="19" t="s">
        <v>34</v>
      </c>
      <c r="K78" s="7"/>
      <c r="L78" s="7"/>
    </row>
    <row r="79" spans="1:13" ht="12.9" customHeight="1" x14ac:dyDescent="0.25">
      <c r="A79" s="19" t="s">
        <v>31</v>
      </c>
      <c r="K79" s="7"/>
      <c r="L79" s="7"/>
    </row>
    <row r="80" spans="1:13" ht="14.45" customHeight="1" x14ac:dyDescent="0.25">
      <c r="A80" s="19" t="s">
        <v>32</v>
      </c>
      <c r="K80" s="7"/>
      <c r="L80" s="7"/>
    </row>
    <row r="81" spans="1:12" ht="14.45" customHeight="1" x14ac:dyDescent="0.25">
      <c r="A81" s="19" t="s">
        <v>33</v>
      </c>
      <c r="K81" s="7"/>
      <c r="L81" s="7"/>
    </row>
    <row r="82" spans="1:12" ht="14.45" customHeight="1" x14ac:dyDescent="0.25">
      <c r="A82" s="19" t="s">
        <v>27</v>
      </c>
      <c r="K82" s="7"/>
      <c r="L82" s="7"/>
    </row>
    <row r="83" spans="1:12" ht="14.45" customHeight="1" x14ac:dyDescent="0.25">
      <c r="A83" s="18" t="s">
        <v>28</v>
      </c>
      <c r="K83" s="7"/>
      <c r="L83" s="7"/>
    </row>
    <row r="84" spans="1:12" x14ac:dyDescent="0.25">
      <c r="K84" s="7"/>
      <c r="L84" s="7"/>
    </row>
    <row r="85" spans="1:12" x14ac:dyDescent="0.25">
      <c r="K85" s="7"/>
      <c r="L85" s="7"/>
    </row>
  </sheetData>
  <mergeCells count="13">
    <mergeCell ref="J8:J10"/>
    <mergeCell ref="C10:E10"/>
    <mergeCell ref="G10:I10"/>
    <mergeCell ref="A8:A10"/>
    <mergeCell ref="B8:B10"/>
    <mergeCell ref="C8:E8"/>
    <mergeCell ref="F8:F10"/>
    <mergeCell ref="G8:I8"/>
    <mergeCell ref="A1:J1"/>
    <mergeCell ref="A2:J2"/>
    <mergeCell ref="A3:J3"/>
    <mergeCell ref="A5:J5"/>
    <mergeCell ref="A6:J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B62 B41 F41 F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 </vt:lpstr>
      <vt:lpstr>'Cuadro 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CHRISTOFER ZHANG</cp:lastModifiedBy>
  <cp:lastPrinted>2026-05-14T15:35:16Z</cp:lastPrinted>
  <dcterms:created xsi:type="dcterms:W3CDTF">2025-07-31T16:37:41Z</dcterms:created>
  <dcterms:modified xsi:type="dcterms:W3CDTF">2026-05-14T16:27:23Z</dcterms:modified>
</cp:coreProperties>
</file>